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H:\Ostalo\IVD\RAZPISI\4300_6 Sanacija učilnice\"/>
    </mc:Choice>
  </mc:AlternateContent>
  <xr:revisionPtr revIDLastSave="0" documentId="13_ncr:1_{F15AC129-80F1-4231-8724-95C6E6D9FFB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. Ponudbena vrednost" sheetId="2" r:id="rId1"/>
    <sheet name="Navodila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5" i="2" l="1"/>
  <c r="F76" i="2" s="1"/>
  <c r="F13" i="2"/>
  <c r="H13" i="2"/>
  <c r="F34" i="2"/>
  <c r="H34" i="2" s="1"/>
  <c r="F33" i="2"/>
  <c r="H33" i="2" s="1"/>
  <c r="F36" i="2"/>
  <c r="H36" i="2" s="1"/>
  <c r="F35" i="2"/>
  <c r="H35" i="2" s="1"/>
  <c r="F29" i="2"/>
  <c r="H29" i="2" s="1"/>
  <c r="F28" i="2"/>
  <c r="H28" i="2" s="1"/>
  <c r="F27" i="2"/>
  <c r="H27" i="2" s="1"/>
  <c r="F26" i="2"/>
  <c r="H26" i="2" s="1"/>
  <c r="F71" i="2"/>
  <c r="H71" i="2" s="1"/>
  <c r="F70" i="2"/>
  <c r="H70" i="2" s="1"/>
  <c r="F69" i="2"/>
  <c r="H69" i="2" s="1"/>
  <c r="F65" i="2"/>
  <c r="H65" i="2" s="1"/>
  <c r="F64" i="2"/>
  <c r="H64" i="2" s="1"/>
  <c r="F63" i="2"/>
  <c r="H63" i="2" s="1"/>
  <c r="F46" i="2"/>
  <c r="H46" i="2" s="1"/>
  <c r="F42" i="2"/>
  <c r="F43" i="2"/>
  <c r="H43" i="2" s="1"/>
  <c r="F47" i="2"/>
  <c r="H47" i="2" s="1"/>
  <c r="F48" i="2"/>
  <c r="H48" i="2" s="1"/>
  <c r="F51" i="2"/>
  <c r="H51" i="2" s="1"/>
  <c r="F52" i="2"/>
  <c r="H52" i="2" s="1"/>
  <c r="F53" i="2"/>
  <c r="H53" i="2" s="1"/>
  <c r="F54" i="2"/>
  <c r="H54" i="2" s="1"/>
  <c r="F55" i="2"/>
  <c r="H55" i="2" s="1"/>
  <c r="F56" i="2"/>
  <c r="H56" i="2"/>
  <c r="F60" i="2"/>
  <c r="H60" i="2" s="1"/>
  <c r="H30" i="2" l="1"/>
  <c r="F72" i="2"/>
  <c r="F30" i="2"/>
  <c r="F66" i="2"/>
  <c r="H75" i="2"/>
  <c r="H76" i="2" s="1"/>
  <c r="F61" i="2"/>
  <c r="H61" i="2"/>
  <c r="H66" i="2" s="1"/>
  <c r="H72" i="2" s="1"/>
  <c r="F44" i="2"/>
  <c r="H49" i="2"/>
  <c r="F49" i="2"/>
  <c r="H57" i="2"/>
  <c r="F57" i="2"/>
  <c r="H42" i="2"/>
  <c r="H44" i="2" s="1"/>
  <c r="F37" i="2"/>
  <c r="H37" i="2" s="1"/>
  <c r="F23" i="2"/>
  <c r="H23" i="2" s="1"/>
  <c r="F22" i="2"/>
  <c r="H22" i="2" s="1"/>
  <c r="F21" i="2"/>
  <c r="H21" i="2" s="1"/>
  <c r="F20" i="2"/>
  <c r="H20" i="2" s="1"/>
  <c r="F19" i="2"/>
  <c r="H38" i="2" l="1"/>
  <c r="F38" i="2"/>
  <c r="H19" i="2"/>
  <c r="H24" i="2" s="1"/>
  <c r="F24" i="2"/>
  <c r="F16" i="2"/>
  <c r="H16" i="2" s="1"/>
  <c r="F15" i="2"/>
  <c r="H15" i="2" s="1"/>
  <c r="F14" i="2"/>
  <c r="H14" i="2" s="1"/>
  <c r="H17" i="2" l="1"/>
  <c r="F17" i="2"/>
  <c r="F9" i="2"/>
  <c r="H9" i="2" s="1"/>
  <c r="F10" i="2" l="1"/>
  <c r="H10" i="2" s="1"/>
  <c r="F8" i="2"/>
  <c r="H8" i="2" s="1"/>
  <c r="F7" i="2"/>
  <c r="F11" i="2" l="1"/>
  <c r="H7" i="2"/>
  <c r="H11" i="2" s="1"/>
  <c r="F77" i="2" l="1"/>
  <c r="F81" i="2" l="1"/>
  <c r="H77" i="2"/>
  <c r="F82" i="2" l="1"/>
  <c r="H85" i="2" s="1"/>
  <c r="H86" i="2" s="1"/>
  <c r="H87" i="2" s="1"/>
  <c r="H81" i="2"/>
  <c r="H82" i="2" s="1"/>
  <c r="H88" i="2" l="1"/>
  <c r="H89" i="2" s="1"/>
</calcChain>
</file>

<file path=xl/sharedStrings.xml><?xml version="1.0" encoding="utf-8"?>
<sst xmlns="http://schemas.openxmlformats.org/spreadsheetml/2006/main" count="127" uniqueCount="84">
  <si>
    <t>Zap. št.</t>
  </si>
  <si>
    <t>STORITEV</t>
  </si>
  <si>
    <t>enota</t>
  </si>
  <si>
    <t>(Predvidena) količina</t>
  </si>
  <si>
    <t>Cena na enoto</t>
  </si>
  <si>
    <t>(brez DDV v EUR)</t>
  </si>
  <si>
    <t>Skupaj</t>
  </si>
  <si>
    <t xml:space="preserve">(brez DDV v EUR) </t>
  </si>
  <si>
    <t>DDV</t>
  </si>
  <si>
    <t>(z DDV v EUR)</t>
  </si>
  <si>
    <r>
      <t>m</t>
    </r>
    <r>
      <rPr>
        <vertAlign val="superscript"/>
        <sz val="11"/>
        <color rgb="FF9C6500"/>
        <rFont val="Calibri"/>
        <family val="2"/>
        <charset val="238"/>
      </rPr>
      <t>2</t>
    </r>
  </si>
  <si>
    <t>Kraj, _________________________</t>
  </si>
  <si>
    <t>Datum: ____________________________________</t>
  </si>
  <si>
    <t>Žig in podpis ponudnika:</t>
  </si>
  <si>
    <t>NAVODILA PONUDNIKOM ZA PRIPRAVO PREDRAČUNA</t>
  </si>
  <si>
    <t>Ponudnik mora v Predračunu ponujati vse pozicije, navedena na vseh treh listih v tabeli.</t>
  </si>
  <si>
    <t>Ponudnik izpolni vse postavke v Predračunu, in sicer na največ dve decimalni mesti.</t>
  </si>
  <si>
    <t>Ponudnik mora izpolniti vse postavke v predračunu. V kolikor ponudnik cene v posamezno postavko ne vpiše, se šteje, da predmetne postavke ne ponuja in tako ne izpolnjuje vseh zahtev naročnika.</t>
  </si>
  <si>
    <t>V kolikor ponudnik vpiše ceno nič (0) EUR, se šteje, da ponuja postavko brezplačno.</t>
  </si>
  <si>
    <t>Ponudnik ne sme spreminjati vsebine predračuna.</t>
  </si>
  <si>
    <t>Ponujena cena z DDV mora zajemati vse popuste in stroške (dobave blaga, špediterske, prevozne, carinske ter vse morebitne druge stroške…).</t>
  </si>
  <si>
    <t>V primeru, da bo naročnik pri pregledu in ocenjevanju ponudb odkril očitne računske napake, bo ravnal v skladu s sedmim odstavkom 89. člena ZJN-3.</t>
  </si>
  <si>
    <t>Popust</t>
  </si>
  <si>
    <t>%</t>
  </si>
  <si>
    <t>Skupaj s popustom</t>
  </si>
  <si>
    <t>Skupaj z DDV</t>
  </si>
  <si>
    <t>kpl</t>
  </si>
  <si>
    <t>kos</t>
  </si>
  <si>
    <t>m</t>
  </si>
  <si>
    <t>RUŠITVENA DELA</t>
  </si>
  <si>
    <t>ZIDARSKA DELA</t>
  </si>
  <si>
    <t>PRIPRAVLJALNA IN ZAKLJUČNA DELA</t>
  </si>
  <si>
    <t>Ureditev gradbišča</t>
  </si>
  <si>
    <t>Iznos opreme in pohištva na začasno deponijo, ki jo določi naročnik</t>
  </si>
  <si>
    <t>Odklop in zaščita instalacij</t>
  </si>
  <si>
    <t>Pospravljanje in grobo čiščenje gradbišča</t>
  </si>
  <si>
    <t>Ročna odstranitev obstoječega PVC finalnega tlaka z iznosom ruševin na prevozno sredstvo in odvoz na trajno deponijo s plačilom komunalnih taks in pristojbin</t>
  </si>
  <si>
    <t>Ročno rušenje obstoječega armiranega estriha debeline 8 cm z iznosom ruševin na prevozno sredstva in odvozom na trajno deponijo s plačilom komunalnih taks in pristojbin</t>
  </si>
  <si>
    <t>Ročna odstranitev obstoječe TI iz steklene volne debeline 3 cm, iznosom ruševin na prevozno sredstvo in odvozom na trajno deponijo s plačilom komunalnih taks in pristojbin</t>
  </si>
  <si>
    <t>Ročna odstravnitev obstoječe PE folije z iznosom ruševin na prevozno sredstvo in odvozom na trajno deponijo s plačilom komunalnih taks in pristojbin</t>
  </si>
  <si>
    <t>Dobava in polaganje gradbene PE folije</t>
  </si>
  <si>
    <t>Dobava in polaganje plošč iz ekstrudiranega polistirena deb. 4 cm, skupaj s krojenjem in vsemi pomožnimi deli in prenosi</t>
  </si>
  <si>
    <t>Šivanje estriha z 2K epoxi maso in žičniki, skupaj z zarezovanjem in čiščenjem utorov (po potrebi - ocena)</t>
  </si>
  <si>
    <t>SLIKOPLESKARSKA DELA</t>
  </si>
  <si>
    <t>Struganje notranje poškodovane barve do zdrave podlage</t>
  </si>
  <si>
    <t>Dobava potrebnega materiala ter izvedba 2x kitanje ter brušenje s potrebno predpripravo površine - premaz z emulzijo. Strugane površine</t>
  </si>
  <si>
    <t>DRENAŽA OB ZUNANJEM ZIDU UČILNICE</t>
  </si>
  <si>
    <t>Pospravljanje gradbišča z vspostavitvijo okolice v prvotno stanje</t>
  </si>
  <si>
    <t>Pazljiva ročna odstranitev obstoječih tlakovcev s prenosom in zlaganjem na začasno deponijo. Tlakovci se ponovno vgradijo</t>
  </si>
  <si>
    <t>ZEMELJSKA DELA</t>
  </si>
  <si>
    <t>Izdelava drenažnega sloja v debelini 30 cm nad temenom drenažne cevi, s pranim prodcem 16 -32 in ovitim v geotextil, komplet z dobavo, materialom, transporti in vsemi pomožnimi deli</t>
  </si>
  <si>
    <t>Zasip jarka in jaškov po končanih montažnih delih z materialom deponiranim na robu izkopa. Vgrajevanje in utrjevanje po plasteh, z vsemi pomožnimi deli in prenosi</t>
  </si>
  <si>
    <t>Nakladanje viška materiala od izkopa in odvoz na stalno deponijo z vsemi pomožnimi deli in prenosi.</t>
  </si>
  <si>
    <t>BETONSKA DELA</t>
  </si>
  <si>
    <t>KANALIZACIJA IN DRENAŽA</t>
  </si>
  <si>
    <t>Dobava in montaža PVC UKC cevi, fi 160, SN 8, z vsemi fazonskimi kosi in tesnili. Polaganje na peščeno posteljico z vsemi pomožnimi deli in prenosi.</t>
  </si>
  <si>
    <t>Dobava in montaža dvoslojne HDPE drenažne rebraste cevi, fi 160, perforacija 220 st. z vsemi fazonskimi kosi in tesnili ter pomožna dela in prenosi.</t>
  </si>
  <si>
    <t>Izdelava preboja v obstoječi betonski jašek, skupaj s tesnilom in končno obdelavo s fino malto ter vsemi pomožnimi deli in prenosi.</t>
  </si>
  <si>
    <r>
      <t>m</t>
    </r>
    <r>
      <rPr>
        <vertAlign val="superscript"/>
        <sz val="11"/>
        <color rgb="FF9C6500"/>
        <rFont val="Calibri"/>
        <family val="2"/>
        <charset val="238"/>
      </rPr>
      <t>3</t>
    </r>
  </si>
  <si>
    <t>Skupaj cena brez DDV</t>
  </si>
  <si>
    <t>Dobava materiala in polaganje vrtnih robnikov preseka 5/20 cm oz. kot obstoječi, skupaj z izdelavo temelja in vsemi pomožnimi deli in prenosi.</t>
  </si>
  <si>
    <t>FASADERSKA DELA</t>
  </si>
  <si>
    <t>TLAKARSKA DELA</t>
  </si>
  <si>
    <t>Dobava in izvedba izravnalne mase za ekstremno pohodne površine na že suhi, očiščeni cementni estrih, v ceni upoštevati nanos primerja za nevpojne površine z vsemi pomožnimi deli in prenosi.</t>
  </si>
  <si>
    <t>Dobava in lepljenje iste talne obloge kot učilnica, na steno kot PVC trak, do višine 15 cm z zaokrožnico. V ceno všteti vsa pomožna dela in prenose.</t>
  </si>
  <si>
    <t>Dobava in gradnja ALU profila na stiku dveh PVC podov pri vratih - prehod iz učilnice na hodnik.</t>
  </si>
  <si>
    <t>Nepredvidena dela</t>
  </si>
  <si>
    <t>DELA SKUPAJ</t>
  </si>
  <si>
    <r>
      <t>Dobava in polaganje homogene elastične talne obloge iz PVC-ja v rolah širine 200 cm. Talna obloga mora imeti ekstremno odpornost na obrabo. Talna obloga se lepi po celotni površini s specialnim disperzijskim lepilom (poraba cca. 350 - 400 g/m</t>
    </r>
    <r>
      <rPr>
        <vertAlign val="superscript"/>
        <sz val="11"/>
        <color rgb="FF9C6500"/>
        <rFont val="Calibri"/>
        <family val="2"/>
        <charset val="238"/>
      </rPr>
      <t>2</t>
    </r>
    <r>
      <rPr>
        <sz val="11"/>
        <color rgb="FF9C6500"/>
        <rFont val="Calibri"/>
        <family val="2"/>
        <charset val="238"/>
      </rPr>
      <t>). Robovi rol talne obloge morajo biti krojeni in pripravljeni na varjenje stikov. Vse stike med rolami zavariti s specialno varilno vrvico po navodilu proizvajalca talne obloge. Proizvod kot obstoječi oz. ostale učilnice. V ceno všteta uporaba vseh potrebnih orodij za zagotovitev kvalitete PVC tlaka.</t>
    </r>
  </si>
  <si>
    <t>Dobava potrebnega materiala ter izvedba 2x oplesk stropa z disperzijsko belo barvo in s potrebno predpripravo površine - premaz z emulzijo - po potrebi. Višina stropa od gotovega poda 3,25. Vklučeno z vsemi pomožnimi deli in prenosi</t>
  </si>
  <si>
    <t>Dobava potrebnega materiala ter izvedba brezbarvnega zaključnega premaza za zaščito močno obremenjenih površin, kot napr. "Domflok" z lističi. Cena skupaj s potrebno predpripravo površine - disperzijski premaz v tonu po izbiri naročnika. Višina od gotovega poda 1,7 m. Vključno z vsemi pomožnimi deli in prenosi</t>
  </si>
  <si>
    <t>Ročno rušenje ostoječeih vrtnih betonskih robnikov s prenosom ruševin na prevozno sredstvo in odvozom na trajno deponijo s plačilom komunalnih taks in pristojbin</t>
  </si>
  <si>
    <t>Izdelava peščene posteljice v debelini 10 cm (drenaža in kanalizacija), obsip cevi in zasip 15 cm nad temenom (kanalizacija), s peskom 0-8, po končanih montažnih delih in preiskusu cevovoda, komplet z dobavo materiala, transporti in vsemi pomožnimi deli.</t>
  </si>
  <si>
    <t>Prenos iz začasne deponije in polaganje odstranjenih tlakovcev, polaganje na fini pesek skupaj s pripravo podlage, vsemi pomožnimi deli, materiali in prenosi.</t>
  </si>
  <si>
    <t>PONUDBENI PREDRAČUN ZA SANACIJO UČILNICE</t>
  </si>
  <si>
    <t>Točkovno popravilo obstoječe talne bitumenske HI s trajno elastičnim HI kitom - po potrebi</t>
  </si>
  <si>
    <t>Izvedba hitrosušečega mikroarmiranega estriha deb. 7 cm, skupaj z dobavo in vgradnjo robnega dilatacijskega traku in z vsemi pomožnimi deli in prenosi</t>
  </si>
  <si>
    <t>Dobava potrebnega materiala ter izvedba 2x oplesk sten z disperzijsko belo barvo in s potrebno predpripravo površine - premaz z emulzijo - po potrebi. Višina sten od gotovega poda 3,25. Vklučeno z vsemi pomožnimi deli in prenosi</t>
  </si>
  <si>
    <t>Zarez in odstranitev obstoječe kontaktne stiropor fasade s struganjem in čiščenjem do zdrave podlage in prenosom ruševin na prevozno sredstvo in odvozom na trajno deponijo s plačilom komunalnih taks in pristojbin</t>
  </si>
  <si>
    <t>Strojno-ročni izkop (50/50%) jarka ob objektu in do obstoječega jaška, globine do 1 m, v zemljini III. Ktg. z odmetom 1 m od roba jarka s sprotnim sortiranjem zemljine za poznejši zasip.</t>
  </si>
  <si>
    <t>Planiranje dna kanala s točnostjo +- 3 cm v projektiranem vzdolžnem padcu z odmetom zemlje 1 m od roba kanala. Vsa pomožna dela in prenosi.</t>
  </si>
  <si>
    <t>Izdelava betonske mulde kot ležišče za drenažne cevi v predvidenem padcu, pusti beton C15/20 z vsemi pomožnimi deli in prenosi.</t>
  </si>
  <si>
    <r>
      <t>Dobava materiala in izdelava prehoda/priklopa vertikalne hidroizolacija na odkopani del podzidka: 1 x bitumenski premaz na cem. prevleko oz. malto (0,3 kg/m</t>
    </r>
    <r>
      <rPr>
        <vertAlign val="superscript"/>
        <sz val="11"/>
        <color rgb="FF9C6500"/>
        <rFont val="Calibri"/>
        <family val="2"/>
        <charset val="238"/>
      </rPr>
      <t>2</t>
    </r>
    <r>
      <rPr>
        <sz val="11"/>
        <color rgb="FF9C6500"/>
        <rFont val="Calibri"/>
        <family val="2"/>
        <charset val="238"/>
      </rPr>
      <t>). HI (enoslojna npr. Fragmat Izotekt T4 s preklopom). Tlačno in vodoodporna zaščita HI s čepasto folijo, vertikalno hidroizolacijo izvesti po fasadnem zidu do višine 50 cm</t>
    </r>
  </si>
  <si>
    <t>Dobava potrebnega materiala in izdelava fasade po sestavu (fasadni podstavek). Sestava: Grobo zrnati zaključni sloj tankoslojnega ometa v barvi kot obstoječ. Drugi sloj gradbenega lepila- izravnalni sloj, prvi sloj gradbenega lepila s stekleno mrežico, pritrdilna sidra, toplotna izolacija XPS-a debeline 6 cm, sloj gradbenega lepila vključno z zaključnimi PVC profili; I skupaj cca 25 m, ter vsa pomožna dela in prenosi.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</si>
</sst>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1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color rgb="FF9C6500"/>
      <name val="Calibri"/>
      <family val="2"/>
      <charset val="238"/>
    </font>
    <font>
      <vertAlign val="superscript"/>
      <sz val="11"/>
      <color rgb="FF9C65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16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i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0" fillId="0" borderId="0" applyFont="0" applyFill="0" applyBorder="0" applyAlignment="0" applyProtection="0"/>
  </cellStyleXfs>
  <cellXfs count="79">
    <xf numFmtId="0" fontId="0" fillId="0" borderId="0" xfId="0"/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right"/>
    </xf>
    <xf numFmtId="0" fontId="8" fillId="0" borderId="0" xfId="0" applyFont="1" applyAlignment="1">
      <alignment horizontal="justify" vertical="center"/>
    </xf>
    <xf numFmtId="0" fontId="9" fillId="0" borderId="0" xfId="0" applyFont="1" applyAlignment="1">
      <alignment horizontal="justify" vertical="center"/>
    </xf>
    <xf numFmtId="0" fontId="9" fillId="0" borderId="0" xfId="0" applyFont="1" applyAlignment="1">
      <alignment horizontal="justify" vertical="center" wrapText="1"/>
    </xf>
    <xf numFmtId="0" fontId="0" fillId="0" borderId="0" xfId="0" applyAlignment="1">
      <alignment wrapText="1"/>
    </xf>
    <xf numFmtId="44" fontId="2" fillId="0" borderId="4" xfId="1" applyFont="1" applyBorder="1" applyAlignment="1" applyProtection="1">
      <alignment horizontal="center" vertical="center" wrapText="1"/>
      <protection locked="0"/>
    </xf>
    <xf numFmtId="0" fontId="1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center" vertical="center" wrapText="1"/>
    </xf>
    <xf numFmtId="44" fontId="1" fillId="0" borderId="4" xfId="1" applyFont="1" applyBorder="1" applyAlignment="1" applyProtection="1">
      <alignment vertical="center" wrapText="1"/>
    </xf>
    <xf numFmtId="9" fontId="3" fillId="3" borderId="4" xfId="0" applyNumberFormat="1" applyFont="1" applyFill="1" applyBorder="1" applyAlignment="1">
      <alignment horizontal="center" vertical="center" wrapText="1"/>
    </xf>
    <xf numFmtId="44" fontId="1" fillId="0" borderId="4" xfId="1" applyFont="1" applyBorder="1" applyAlignment="1" applyProtection="1">
      <alignment wrapText="1"/>
    </xf>
    <xf numFmtId="0" fontId="5" fillId="0" borderId="5" xfId="0" applyFont="1" applyBorder="1" applyAlignment="1">
      <alignment horizontal="right" vertical="center" wrapText="1"/>
    </xf>
    <xf numFmtId="0" fontId="5" fillId="0" borderId="6" xfId="0" applyFont="1" applyBorder="1" applyAlignment="1">
      <alignment horizontal="right" vertical="center" wrapText="1"/>
    </xf>
    <xf numFmtId="44" fontId="1" fillId="0" borderId="7" xfId="1" applyFont="1" applyBorder="1" applyAlignment="1" applyProtection="1">
      <alignment wrapText="1"/>
    </xf>
    <xf numFmtId="0" fontId="5" fillId="0" borderId="3" xfId="0" applyFont="1" applyBorder="1" applyAlignment="1">
      <alignment horizontal="right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44" fontId="1" fillId="0" borderId="2" xfId="1" applyFont="1" applyBorder="1" applyAlignment="1" applyProtection="1">
      <alignment wrapText="1"/>
    </xf>
    <xf numFmtId="0" fontId="5" fillId="0" borderId="0" xfId="0" applyFont="1" applyAlignment="1">
      <alignment horizontal="right" vertical="center" wrapText="1"/>
    </xf>
    <xf numFmtId="44" fontId="1" fillId="0" borderId="0" xfId="1" applyFont="1" applyBorder="1" applyAlignment="1" applyProtection="1">
      <alignment wrapText="1"/>
    </xf>
    <xf numFmtId="0" fontId="2" fillId="2" borderId="2" xfId="0" applyFont="1" applyFill="1" applyBorder="1" applyAlignment="1">
      <alignment horizontal="center" vertical="center" wrapText="1"/>
    </xf>
    <xf numFmtId="44" fontId="2" fillId="0" borderId="4" xfId="1" applyFont="1" applyBorder="1" applyAlignment="1" applyProtection="1">
      <alignment horizontal="center" vertical="center" wrapText="1"/>
    </xf>
    <xf numFmtId="0" fontId="1" fillId="0" borderId="0" xfId="0" applyFont="1"/>
    <xf numFmtId="44" fontId="7" fillId="0" borderId="0" xfId="1" applyFont="1" applyBorder="1" applyProtection="1"/>
    <xf numFmtId="44" fontId="1" fillId="0" borderId="0" xfId="1" applyFont="1" applyBorder="1" applyAlignment="1" applyProtection="1">
      <alignment vertical="center" wrapText="1"/>
    </xf>
    <xf numFmtId="44" fontId="1" fillId="0" borderId="2" xfId="1" applyFont="1" applyFill="1" applyBorder="1" applyAlignment="1" applyProtection="1">
      <alignment wrapText="1"/>
    </xf>
    <xf numFmtId="44" fontId="1" fillId="0" borderId="7" xfId="1" applyFont="1" applyFill="1" applyBorder="1" applyAlignment="1" applyProtection="1">
      <alignment wrapText="1"/>
    </xf>
    <xf numFmtId="44" fontId="1" fillId="0" borderId="12" xfId="1" applyFont="1" applyFill="1" applyBorder="1" applyAlignment="1" applyProtection="1">
      <alignment vertical="center" wrapText="1"/>
    </xf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0" xfId="0" applyAlignment="1">
      <alignment vertical="center"/>
    </xf>
    <xf numFmtId="44" fontId="1" fillId="0" borderId="7" xfId="1" applyFont="1" applyBorder="1" applyAlignment="1" applyProtection="1">
      <alignment vertical="center" wrapText="1"/>
    </xf>
    <xf numFmtId="44" fontId="1" fillId="0" borderId="2" xfId="1" applyFont="1" applyBorder="1" applyAlignment="1" applyProtection="1">
      <alignment vertical="center" wrapText="1"/>
    </xf>
    <xf numFmtId="44" fontId="1" fillId="0" borderId="7" xfId="1" applyFont="1" applyFill="1" applyBorder="1" applyAlignment="1" applyProtection="1">
      <alignment vertical="center" wrapText="1"/>
    </xf>
    <xf numFmtId="44" fontId="1" fillId="0" borderId="0" xfId="1" applyFont="1" applyAlignment="1" applyProtection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 applyProtection="1">
      <alignment vertical="center"/>
      <protection locked="0"/>
    </xf>
    <xf numFmtId="0" fontId="3" fillId="3" borderId="15" xfId="0" applyFont="1" applyFill="1" applyBorder="1" applyAlignment="1">
      <alignment horizontal="center" vertical="center" wrapText="1"/>
    </xf>
    <xf numFmtId="44" fontId="7" fillId="0" borderId="0" xfId="0" applyNumberFormat="1" applyFont="1" applyAlignment="1">
      <alignment vertical="center"/>
    </xf>
    <xf numFmtId="0" fontId="0" fillId="0" borderId="8" xfId="0" applyBorder="1" applyProtection="1">
      <protection locked="0"/>
    </xf>
    <xf numFmtId="0" fontId="0" fillId="0" borderId="4" xfId="0" applyBorder="1"/>
    <xf numFmtId="44" fontId="2" fillId="0" borderId="8" xfId="1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44" fontId="2" fillId="0" borderId="0" xfId="1" applyFont="1" applyFill="1" applyBorder="1" applyAlignment="1" applyProtection="1">
      <alignment horizontal="center" vertical="center" wrapText="1"/>
      <protection locked="0"/>
    </xf>
    <xf numFmtId="44" fontId="1" fillId="0" borderId="2" xfId="1" applyFont="1" applyFill="1" applyBorder="1" applyAlignment="1" applyProtection="1">
      <alignment vertical="center" wrapText="1"/>
    </xf>
    <xf numFmtId="44" fontId="1" fillId="0" borderId="0" xfId="1" applyFont="1" applyFill="1" applyBorder="1" applyAlignment="1" applyProtection="1">
      <alignment vertical="center" wrapText="1"/>
    </xf>
    <xf numFmtId="9" fontId="3" fillId="0" borderId="0" xfId="0" applyNumberFormat="1" applyFont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0" fillId="0" borderId="8" xfId="0" applyBorder="1"/>
    <xf numFmtId="44" fontId="1" fillId="0" borderId="8" xfId="1" applyFont="1" applyFill="1" applyBorder="1" applyAlignment="1" applyProtection="1">
      <alignment vertical="center"/>
    </xf>
    <xf numFmtId="9" fontId="3" fillId="0" borderId="9" xfId="0" applyNumberFormat="1" applyFont="1" applyBorder="1" applyAlignment="1">
      <alignment horizontal="center" vertical="center" wrapText="1"/>
    </xf>
    <xf numFmtId="44" fontId="1" fillId="0" borderId="9" xfId="1" applyFont="1" applyFill="1" applyBorder="1" applyAlignment="1" applyProtection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</xf>
    <xf numFmtId="0" fontId="3" fillId="0" borderId="10" xfId="0" applyFont="1" applyBorder="1" applyAlignment="1" applyProtection="1">
      <alignment horizontal="left" vertical="center" wrapText="1"/>
    </xf>
    <xf numFmtId="0" fontId="3" fillId="0" borderId="10" xfId="0" applyFont="1" applyBorder="1" applyAlignment="1" applyProtection="1">
      <alignment horizontal="center" vertical="center" wrapText="1"/>
    </xf>
    <xf numFmtId="44" fontId="2" fillId="0" borderId="10" xfId="1" applyFont="1" applyFill="1" applyBorder="1" applyAlignment="1" applyProtection="1">
      <alignment horizontal="center" vertical="center" wrapText="1"/>
    </xf>
    <xf numFmtId="0" fontId="5" fillId="0" borderId="3" xfId="0" applyFont="1" applyBorder="1" applyAlignment="1" applyProtection="1">
      <alignment horizontal="right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3" fillId="0" borderId="12" xfId="0" applyFont="1" applyBorder="1" applyAlignment="1" applyProtection="1">
      <alignment horizontal="left" vertical="center" wrapText="1"/>
    </xf>
    <xf numFmtId="0" fontId="3" fillId="0" borderId="12" xfId="0" applyFont="1" applyBorder="1" applyAlignment="1" applyProtection="1">
      <alignment horizontal="center" vertical="center" wrapText="1"/>
    </xf>
    <xf numFmtId="44" fontId="2" fillId="0" borderId="12" xfId="1" applyFont="1" applyFill="1" applyBorder="1" applyAlignment="1" applyProtection="1">
      <alignment horizontal="center" vertical="center" wrapText="1"/>
    </xf>
    <xf numFmtId="9" fontId="3" fillId="0" borderId="12" xfId="0" applyNumberFormat="1" applyFont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0" fontId="2" fillId="2" borderId="4" xfId="0" applyFont="1" applyFill="1" applyBorder="1" applyAlignment="1" applyProtection="1">
      <alignment horizontal="center" vertical="center" wrapText="1"/>
    </xf>
  </cellXfs>
  <cellStyles count="2">
    <cellStyle name="Navadno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H91"/>
  <sheetViews>
    <sheetView tabSelected="1" topLeftCell="A75" zoomScaleNormal="100" zoomScaleSheetLayoutView="80" workbookViewId="0">
      <selection activeCell="H14" sqref="H14"/>
    </sheetView>
  </sheetViews>
  <sheetFormatPr defaultRowHeight="15" x14ac:dyDescent="0.25"/>
  <cols>
    <col min="2" max="2" width="55" customWidth="1"/>
    <col min="3" max="3" width="15.140625" bestFit="1" customWidth="1"/>
    <col min="5" max="5" width="10.42578125" bestFit="1" customWidth="1"/>
    <col min="6" max="6" width="12" customWidth="1"/>
    <col min="8" max="8" width="16.5703125" style="38" bestFit="1" customWidth="1"/>
  </cols>
  <sheetData>
    <row r="2" spans="1:8" ht="21" x14ac:dyDescent="0.35">
      <c r="A2" s="1" t="s">
        <v>74</v>
      </c>
    </row>
    <row r="3" spans="1:8" ht="15.75" thickBot="1" x14ac:dyDescent="0.3"/>
    <row r="4" spans="1:8" ht="30" x14ac:dyDescent="0.25">
      <c r="A4" s="65" t="s">
        <v>0</v>
      </c>
      <c r="B4" s="65" t="s">
        <v>1</v>
      </c>
      <c r="C4" s="65" t="s">
        <v>2</v>
      </c>
      <c r="D4" s="65" t="s">
        <v>3</v>
      </c>
      <c r="E4" s="11" t="s">
        <v>4</v>
      </c>
      <c r="F4" s="11" t="s">
        <v>6</v>
      </c>
      <c r="G4" s="65" t="s">
        <v>8</v>
      </c>
      <c r="H4" s="11" t="s">
        <v>6</v>
      </c>
    </row>
    <row r="5" spans="1:8" ht="30.75" thickBot="1" x14ac:dyDescent="0.3">
      <c r="A5" s="66"/>
      <c r="B5" s="66"/>
      <c r="C5" s="66"/>
      <c r="D5" s="66"/>
      <c r="E5" s="12" t="s">
        <v>5</v>
      </c>
      <c r="F5" s="12" t="s">
        <v>7</v>
      </c>
      <c r="G5" s="66"/>
      <c r="H5" s="12" t="s">
        <v>9</v>
      </c>
    </row>
    <row r="6" spans="1:8" ht="15.75" thickBot="1" x14ac:dyDescent="0.3">
      <c r="A6" s="27"/>
      <c r="B6" s="12" t="s">
        <v>31</v>
      </c>
      <c r="C6" s="12"/>
      <c r="D6" s="12"/>
      <c r="E6" s="12"/>
      <c r="F6" s="12"/>
      <c r="G6" s="12"/>
      <c r="H6" s="12"/>
    </row>
    <row r="7" spans="1:8" ht="15.75" thickBot="1" x14ac:dyDescent="0.3">
      <c r="A7" s="27">
        <v>1</v>
      </c>
      <c r="B7" s="13" t="s">
        <v>32</v>
      </c>
      <c r="C7" s="14" t="s">
        <v>26</v>
      </c>
      <c r="D7" s="14">
        <v>1</v>
      </c>
      <c r="E7" s="8"/>
      <c r="F7" s="15">
        <f>E7*D7</f>
        <v>0</v>
      </c>
      <c r="G7" s="16">
        <v>0.22</v>
      </c>
      <c r="H7" s="15">
        <f>F7*G7+F7</f>
        <v>0</v>
      </c>
    </row>
    <row r="8" spans="1:8" ht="30.75" thickBot="1" x14ac:dyDescent="0.3">
      <c r="A8" s="27">
        <v>2</v>
      </c>
      <c r="B8" s="13" t="s">
        <v>33</v>
      </c>
      <c r="C8" s="14" t="s">
        <v>26</v>
      </c>
      <c r="D8" s="14">
        <v>1</v>
      </c>
      <c r="E8" s="8"/>
      <c r="F8" s="15">
        <f t="shared" ref="F8:F10" si="0">E8*D8</f>
        <v>0</v>
      </c>
      <c r="G8" s="16">
        <v>0.22</v>
      </c>
      <c r="H8" s="15">
        <f t="shared" ref="H8:H10" si="1">F8*G8+F8</f>
        <v>0</v>
      </c>
    </row>
    <row r="9" spans="1:8" ht="15.75" thickBot="1" x14ac:dyDescent="0.3">
      <c r="A9" s="27">
        <v>3</v>
      </c>
      <c r="B9" s="13" t="s">
        <v>34</v>
      </c>
      <c r="C9" s="14" t="s">
        <v>26</v>
      </c>
      <c r="D9" s="14">
        <v>1</v>
      </c>
      <c r="E9" s="8"/>
      <c r="F9" s="15">
        <f t="shared" ref="F9" si="2">E9*D9</f>
        <v>0</v>
      </c>
      <c r="G9" s="16">
        <v>0.22</v>
      </c>
      <c r="H9" s="15">
        <f t="shared" ref="H9" si="3">F9*G9+F9</f>
        <v>0</v>
      </c>
    </row>
    <row r="10" spans="1:8" ht="15.75" thickBot="1" x14ac:dyDescent="0.3">
      <c r="A10" s="27">
        <v>4</v>
      </c>
      <c r="B10" s="13" t="s">
        <v>35</v>
      </c>
      <c r="C10" s="14" t="s">
        <v>26</v>
      </c>
      <c r="D10" s="14">
        <v>1</v>
      </c>
      <c r="E10" s="8"/>
      <c r="F10" s="15">
        <f t="shared" si="0"/>
        <v>0</v>
      </c>
      <c r="G10" s="16">
        <v>0.22</v>
      </c>
      <c r="H10" s="15">
        <f t="shared" si="1"/>
        <v>0</v>
      </c>
    </row>
    <row r="11" spans="1:8" ht="15.75" thickBot="1" x14ac:dyDescent="0.3">
      <c r="A11" s="18"/>
      <c r="B11" s="19"/>
      <c r="C11" s="19"/>
      <c r="D11" s="19"/>
      <c r="F11" s="20">
        <f>SUM(F7:F10)</f>
        <v>0</v>
      </c>
      <c r="G11" s="20"/>
      <c r="H11" s="39">
        <f>SUM(H7:H10)</f>
        <v>0</v>
      </c>
    </row>
    <row r="12" spans="1:8" ht="30.75" customHeight="1" thickBot="1" x14ac:dyDescent="0.3">
      <c r="A12" s="22"/>
      <c r="B12" s="23" t="s">
        <v>29</v>
      </c>
      <c r="C12" s="23"/>
      <c r="D12" s="23"/>
      <c r="E12" s="23"/>
      <c r="F12" s="23"/>
      <c r="G12" s="23"/>
      <c r="H12" s="23"/>
    </row>
    <row r="13" spans="1:8" ht="45.75" thickBot="1" x14ac:dyDescent="0.3">
      <c r="A13" s="27">
        <v>1</v>
      </c>
      <c r="B13" s="13" t="s">
        <v>36</v>
      </c>
      <c r="C13" s="14" t="s">
        <v>10</v>
      </c>
      <c r="D13" s="14">
        <v>51.8</v>
      </c>
      <c r="E13" s="8"/>
      <c r="F13" s="15">
        <f>E13*D13</f>
        <v>0</v>
      </c>
      <c r="G13" s="16">
        <v>0.22</v>
      </c>
      <c r="H13" s="15">
        <f>F13*G13+F13</f>
        <v>0</v>
      </c>
    </row>
    <row r="14" spans="1:8" ht="45.75" thickBot="1" x14ac:dyDescent="0.3">
      <c r="A14" s="27">
        <v>2</v>
      </c>
      <c r="B14" s="13" t="s">
        <v>37</v>
      </c>
      <c r="C14" s="14" t="s">
        <v>10</v>
      </c>
      <c r="D14" s="14">
        <v>51.8</v>
      </c>
      <c r="E14" s="8"/>
      <c r="F14" s="15">
        <f t="shared" ref="F14:F16" si="4">E14*D14</f>
        <v>0</v>
      </c>
      <c r="G14" s="16">
        <v>0.22</v>
      </c>
      <c r="H14" s="15">
        <f t="shared" ref="H14:H16" si="5">F14*G14+F14</f>
        <v>0</v>
      </c>
    </row>
    <row r="15" spans="1:8" ht="45.75" thickBot="1" x14ac:dyDescent="0.3">
      <c r="A15" s="27">
        <v>3</v>
      </c>
      <c r="B15" s="13" t="s">
        <v>38</v>
      </c>
      <c r="C15" s="14" t="s">
        <v>10</v>
      </c>
      <c r="D15" s="14">
        <v>51.8</v>
      </c>
      <c r="E15" s="8"/>
      <c r="F15" s="15">
        <f t="shared" si="4"/>
        <v>0</v>
      </c>
      <c r="G15" s="16">
        <v>0.22</v>
      </c>
      <c r="H15" s="15">
        <f t="shared" si="5"/>
        <v>0</v>
      </c>
    </row>
    <row r="16" spans="1:8" ht="45.75" thickBot="1" x14ac:dyDescent="0.3">
      <c r="A16" s="27">
        <v>4</v>
      </c>
      <c r="B16" s="13" t="s">
        <v>39</v>
      </c>
      <c r="C16" s="14" t="s">
        <v>10</v>
      </c>
      <c r="D16" s="14">
        <v>51.8</v>
      </c>
      <c r="E16" s="8"/>
      <c r="F16" s="15">
        <f t="shared" si="4"/>
        <v>0</v>
      </c>
      <c r="G16" s="16">
        <v>0.22</v>
      </c>
      <c r="H16" s="15">
        <f t="shared" si="5"/>
        <v>0</v>
      </c>
    </row>
    <row r="17" spans="1:8" ht="15.75" thickBot="1" x14ac:dyDescent="0.3">
      <c r="A17" s="18"/>
      <c r="B17" s="19"/>
      <c r="C17" s="19"/>
      <c r="D17" s="19"/>
      <c r="F17" s="24">
        <f>SUM(F13:F16)</f>
        <v>0</v>
      </c>
      <c r="G17" s="21"/>
      <c r="H17" s="40">
        <f>SUM(H13:H16)</f>
        <v>0</v>
      </c>
    </row>
    <row r="18" spans="1:8" ht="15.75" thickBot="1" x14ac:dyDescent="0.3">
      <c r="A18" s="22"/>
      <c r="B18" s="23" t="s">
        <v>30</v>
      </c>
      <c r="C18" s="23"/>
      <c r="D18" s="23"/>
      <c r="E18" s="23"/>
      <c r="F18" s="23"/>
      <c r="G18" s="23"/>
      <c r="H18" s="23"/>
    </row>
    <row r="19" spans="1:8" ht="30.75" thickBot="1" x14ac:dyDescent="0.3">
      <c r="A19" s="27">
        <v>1</v>
      </c>
      <c r="B19" s="13" t="s">
        <v>75</v>
      </c>
      <c r="C19" s="14" t="s">
        <v>26</v>
      </c>
      <c r="D19" s="14">
        <v>1</v>
      </c>
      <c r="E19" s="8"/>
      <c r="F19" s="15">
        <f>E19*D19</f>
        <v>0</v>
      </c>
      <c r="G19" s="16">
        <v>0.22</v>
      </c>
      <c r="H19" s="15">
        <f>F19*G19+F19</f>
        <v>0</v>
      </c>
    </row>
    <row r="20" spans="1:8" ht="18" thickBot="1" x14ac:dyDescent="0.3">
      <c r="A20" s="27">
        <v>2</v>
      </c>
      <c r="B20" s="13" t="s">
        <v>40</v>
      </c>
      <c r="C20" s="14" t="s">
        <v>10</v>
      </c>
      <c r="D20" s="14">
        <v>103.6</v>
      </c>
      <c r="E20" s="8"/>
      <c r="F20" s="15">
        <f t="shared" ref="F20:F23" si="6">E20*D20</f>
        <v>0</v>
      </c>
      <c r="G20" s="16">
        <v>0.22</v>
      </c>
      <c r="H20" s="15">
        <f t="shared" ref="H20:H23" si="7">F20*G20+F20</f>
        <v>0</v>
      </c>
    </row>
    <row r="21" spans="1:8" ht="45.75" thickBot="1" x14ac:dyDescent="0.3">
      <c r="A21" s="27">
        <v>3</v>
      </c>
      <c r="B21" s="13" t="s">
        <v>41</v>
      </c>
      <c r="C21" s="14" t="s">
        <v>10</v>
      </c>
      <c r="D21" s="14">
        <v>51.8</v>
      </c>
      <c r="E21" s="8"/>
      <c r="F21" s="15">
        <f t="shared" si="6"/>
        <v>0</v>
      </c>
      <c r="G21" s="16">
        <v>0.22</v>
      </c>
      <c r="H21" s="15">
        <f t="shared" si="7"/>
        <v>0</v>
      </c>
    </row>
    <row r="22" spans="1:8" ht="45.75" thickBot="1" x14ac:dyDescent="0.3">
      <c r="A22" s="27">
        <v>4</v>
      </c>
      <c r="B22" s="13" t="s">
        <v>76</v>
      </c>
      <c r="C22" s="14" t="s">
        <v>10</v>
      </c>
      <c r="D22" s="14">
        <v>51.8</v>
      </c>
      <c r="E22" s="8"/>
      <c r="F22" s="15">
        <f t="shared" si="6"/>
        <v>0</v>
      </c>
      <c r="G22" s="16">
        <v>0.22</v>
      </c>
      <c r="H22" s="15">
        <f t="shared" si="7"/>
        <v>0</v>
      </c>
    </row>
    <row r="23" spans="1:8" ht="30.75" thickBot="1" x14ac:dyDescent="0.3">
      <c r="A23" s="27">
        <v>5</v>
      </c>
      <c r="B23" s="13" t="s">
        <v>42</v>
      </c>
      <c r="C23" s="14" t="s">
        <v>27</v>
      </c>
      <c r="D23" s="14">
        <v>1</v>
      </c>
      <c r="E23" s="8"/>
      <c r="F23" s="15">
        <f t="shared" si="6"/>
        <v>0</v>
      </c>
      <c r="G23" s="16">
        <v>0.22</v>
      </c>
      <c r="H23" s="15">
        <f t="shared" si="7"/>
        <v>0</v>
      </c>
    </row>
    <row r="24" spans="1:8" ht="15.75" thickBot="1" x14ac:dyDescent="0.3">
      <c r="A24" s="18"/>
      <c r="B24" s="19"/>
      <c r="C24" s="19"/>
      <c r="D24" s="19"/>
      <c r="F24" s="24">
        <f>SUM(F19:F23)</f>
        <v>0</v>
      </c>
      <c r="G24" s="21"/>
      <c r="H24" s="40">
        <f>SUM(H19:H23)</f>
        <v>0</v>
      </c>
    </row>
    <row r="25" spans="1:8" ht="15.75" thickBot="1" x14ac:dyDescent="0.3">
      <c r="A25" s="22"/>
      <c r="B25" s="23" t="s">
        <v>62</v>
      </c>
      <c r="C25" s="23"/>
      <c r="D25" s="23"/>
      <c r="E25" s="23"/>
      <c r="F25" s="23"/>
      <c r="G25" s="23"/>
      <c r="H25" s="23"/>
    </row>
    <row r="26" spans="1:8" ht="60.75" thickBot="1" x14ac:dyDescent="0.3">
      <c r="A26" s="27">
        <v>1</v>
      </c>
      <c r="B26" s="13" t="s">
        <v>63</v>
      </c>
      <c r="C26" s="14" t="s">
        <v>10</v>
      </c>
      <c r="D26" s="14">
        <v>51.8</v>
      </c>
      <c r="E26" s="8"/>
      <c r="F26" s="15">
        <f>E26*D26</f>
        <v>0</v>
      </c>
      <c r="G26" s="16">
        <v>0.22</v>
      </c>
      <c r="H26" s="15">
        <f>F26*G26+F26</f>
        <v>0</v>
      </c>
    </row>
    <row r="27" spans="1:8" ht="153" thickBot="1" x14ac:dyDescent="0.3">
      <c r="A27" s="27">
        <v>2</v>
      </c>
      <c r="B27" s="13" t="s">
        <v>68</v>
      </c>
      <c r="C27" s="14" t="s">
        <v>10</v>
      </c>
      <c r="D27" s="14">
        <v>51.8</v>
      </c>
      <c r="E27" s="8"/>
      <c r="F27" s="15">
        <f t="shared" ref="F27:F29" si="8">E27*D27</f>
        <v>0</v>
      </c>
      <c r="G27" s="16">
        <v>0.22</v>
      </c>
      <c r="H27" s="15">
        <f t="shared" ref="H27:H29" si="9">F27*G27+F27</f>
        <v>0</v>
      </c>
    </row>
    <row r="28" spans="1:8" ht="45.75" thickBot="1" x14ac:dyDescent="0.3">
      <c r="A28" s="27">
        <v>3</v>
      </c>
      <c r="B28" s="13" t="s">
        <v>64</v>
      </c>
      <c r="C28" s="14" t="s">
        <v>28</v>
      </c>
      <c r="D28" s="14">
        <v>29.4</v>
      </c>
      <c r="E28" s="8"/>
      <c r="F28" s="15">
        <f t="shared" si="8"/>
        <v>0</v>
      </c>
      <c r="G28" s="16">
        <v>0.22</v>
      </c>
      <c r="H28" s="15">
        <f t="shared" si="9"/>
        <v>0</v>
      </c>
    </row>
    <row r="29" spans="1:8" ht="30.75" thickBot="1" x14ac:dyDescent="0.3">
      <c r="A29" s="27">
        <v>4</v>
      </c>
      <c r="B29" s="13" t="s">
        <v>65</v>
      </c>
      <c r="C29" s="14" t="s">
        <v>28</v>
      </c>
      <c r="D29" s="14">
        <v>1.1000000000000001</v>
      </c>
      <c r="E29" s="8"/>
      <c r="F29" s="15">
        <f t="shared" si="8"/>
        <v>0</v>
      </c>
      <c r="G29" s="16">
        <v>0.22</v>
      </c>
      <c r="H29" s="15">
        <f t="shared" si="9"/>
        <v>0</v>
      </c>
    </row>
    <row r="30" spans="1:8" x14ac:dyDescent="0.25">
      <c r="A30" s="67"/>
      <c r="B30" s="68"/>
      <c r="C30" s="69"/>
      <c r="D30" s="69"/>
      <c r="E30" s="70"/>
      <c r="F30" s="33">
        <f>SUM(F25:F29)</f>
        <v>0</v>
      </c>
      <c r="G30" s="71"/>
      <c r="H30" s="41">
        <f>SUM(H25:H29)</f>
        <v>0</v>
      </c>
    </row>
    <row r="31" spans="1:8" s="35" customFormat="1" x14ac:dyDescent="0.25">
      <c r="A31" s="72"/>
      <c r="B31" s="73"/>
      <c r="C31" s="74"/>
      <c r="D31" s="74"/>
      <c r="E31" s="75"/>
      <c r="F31" s="34"/>
      <c r="G31" s="76"/>
      <c r="H31" s="34"/>
    </row>
    <row r="32" spans="1:8" ht="15.75" thickBot="1" x14ac:dyDescent="0.3">
      <c r="A32" s="77"/>
      <c r="B32" s="78" t="s">
        <v>43</v>
      </c>
      <c r="C32" s="78"/>
      <c r="D32" s="78"/>
      <c r="E32" s="78"/>
      <c r="F32" s="78"/>
      <c r="G32" s="78"/>
      <c r="H32" s="78"/>
    </row>
    <row r="33" spans="1:8" ht="18" thickBot="1" x14ac:dyDescent="0.3">
      <c r="A33" s="27">
        <v>1</v>
      </c>
      <c r="B33" s="13" t="s">
        <v>44</v>
      </c>
      <c r="C33" s="14" t="s">
        <v>10</v>
      </c>
      <c r="D33" s="14">
        <v>5.5</v>
      </c>
      <c r="E33" s="8"/>
      <c r="F33" s="15">
        <f t="shared" ref="F33:F34" si="10">E33*D33</f>
        <v>0</v>
      </c>
      <c r="G33" s="16">
        <v>0.22</v>
      </c>
      <c r="H33" s="15">
        <f t="shared" ref="H33:H34" si="11">F33*G33+F33</f>
        <v>0</v>
      </c>
    </row>
    <row r="34" spans="1:8" ht="45.75" thickBot="1" x14ac:dyDescent="0.3">
      <c r="A34" s="27">
        <v>2</v>
      </c>
      <c r="B34" s="13" t="s">
        <v>45</v>
      </c>
      <c r="C34" s="14" t="s">
        <v>10</v>
      </c>
      <c r="D34" s="14">
        <v>5.5</v>
      </c>
      <c r="E34" s="8"/>
      <c r="F34" s="15">
        <f t="shared" si="10"/>
        <v>0</v>
      </c>
      <c r="G34" s="16">
        <v>0.22</v>
      </c>
      <c r="H34" s="15">
        <f t="shared" si="11"/>
        <v>0</v>
      </c>
    </row>
    <row r="35" spans="1:8" ht="75.75" thickBot="1" x14ac:dyDescent="0.3">
      <c r="A35" s="27">
        <v>3</v>
      </c>
      <c r="B35" s="13" t="s">
        <v>77</v>
      </c>
      <c r="C35" s="14" t="s">
        <v>10</v>
      </c>
      <c r="D35" s="14">
        <v>83</v>
      </c>
      <c r="E35" s="8"/>
      <c r="F35" s="15">
        <f t="shared" ref="F35:F36" si="12">E35*D35</f>
        <v>0</v>
      </c>
      <c r="G35" s="16">
        <v>0.22</v>
      </c>
      <c r="H35" s="15">
        <f t="shared" ref="H35:H36" si="13">F35*G35+F35</f>
        <v>0</v>
      </c>
    </row>
    <row r="36" spans="1:8" ht="75.75" thickBot="1" x14ac:dyDescent="0.3">
      <c r="A36" s="27">
        <v>4</v>
      </c>
      <c r="B36" s="13" t="s">
        <v>69</v>
      </c>
      <c r="C36" s="14" t="s">
        <v>10</v>
      </c>
      <c r="D36" s="14">
        <v>51.8</v>
      </c>
      <c r="E36" s="8"/>
      <c r="F36" s="15">
        <f t="shared" si="12"/>
        <v>0</v>
      </c>
      <c r="G36" s="16">
        <v>0.22</v>
      </c>
      <c r="H36" s="15">
        <f t="shared" si="13"/>
        <v>0</v>
      </c>
    </row>
    <row r="37" spans="1:8" ht="90.75" thickBot="1" x14ac:dyDescent="0.3">
      <c r="A37" s="27">
        <v>5</v>
      </c>
      <c r="B37" s="13" t="s">
        <v>70</v>
      </c>
      <c r="C37" s="14" t="s">
        <v>10</v>
      </c>
      <c r="D37" s="14">
        <v>45.6</v>
      </c>
      <c r="E37" s="49"/>
      <c r="F37" s="15">
        <f t="shared" ref="F37" si="14">E37*D37</f>
        <v>0</v>
      </c>
      <c r="G37" s="16">
        <v>0.22</v>
      </c>
      <c r="H37" s="15">
        <f t="shared" ref="H37" si="15">F37*G37+F37</f>
        <v>0</v>
      </c>
    </row>
    <row r="38" spans="1:8" ht="15.75" thickBot="1" x14ac:dyDescent="0.3">
      <c r="A38" s="18"/>
      <c r="B38" s="19"/>
      <c r="C38" s="19"/>
      <c r="D38" s="19"/>
      <c r="E38" s="48"/>
      <c r="F38" s="24">
        <f>SUM(F33:F37)</f>
        <v>0</v>
      </c>
      <c r="G38" s="21"/>
      <c r="H38" s="40">
        <f>SUM(H33:H37)</f>
        <v>0</v>
      </c>
    </row>
    <row r="39" spans="1:8" ht="15.75" thickBot="1" x14ac:dyDescent="0.3">
      <c r="A39" s="18"/>
      <c r="B39" s="19" t="s">
        <v>46</v>
      </c>
      <c r="C39" s="19"/>
      <c r="D39" s="19"/>
      <c r="E39" s="37"/>
      <c r="F39" s="17"/>
      <c r="G39" s="21"/>
      <c r="H39" s="15"/>
    </row>
    <row r="40" spans="1:8" ht="15.75" thickBot="1" x14ac:dyDescent="0.3">
      <c r="A40" s="18"/>
      <c r="B40" s="19"/>
      <c r="C40" s="19"/>
      <c r="D40" s="19"/>
      <c r="E40" s="36"/>
      <c r="F40" s="17"/>
      <c r="G40" s="21"/>
      <c r="H40" s="15"/>
    </row>
    <row r="41" spans="1:8" ht="15.75" thickBot="1" x14ac:dyDescent="0.3">
      <c r="A41" s="22"/>
      <c r="B41" s="23" t="s">
        <v>31</v>
      </c>
      <c r="C41" s="23"/>
      <c r="D41" s="23"/>
      <c r="E41" s="12"/>
      <c r="F41" s="23"/>
      <c r="G41" s="23"/>
      <c r="H41" s="23"/>
    </row>
    <row r="42" spans="1:8" ht="15.75" thickBot="1" x14ac:dyDescent="0.3">
      <c r="A42" s="27">
        <v>1</v>
      </c>
      <c r="B42" s="13" t="s">
        <v>32</v>
      </c>
      <c r="C42" s="14" t="s">
        <v>26</v>
      </c>
      <c r="D42" s="14">
        <v>1</v>
      </c>
      <c r="E42" s="8"/>
      <c r="F42" s="15">
        <f t="shared" ref="F42" si="16">E42*D42</f>
        <v>0</v>
      </c>
      <c r="G42" s="16">
        <v>0.22</v>
      </c>
      <c r="H42" s="15">
        <f t="shared" ref="H42" si="17">F42*G42+F42</f>
        <v>0</v>
      </c>
    </row>
    <row r="43" spans="1:8" ht="30.75" thickBot="1" x14ac:dyDescent="0.3">
      <c r="A43" s="27">
        <v>2</v>
      </c>
      <c r="B43" s="13" t="s">
        <v>47</v>
      </c>
      <c r="C43" s="14" t="s">
        <v>26</v>
      </c>
      <c r="D43" s="14">
        <v>1</v>
      </c>
      <c r="E43" s="8"/>
      <c r="F43" s="15">
        <f t="shared" ref="F43" si="18">E43*D43</f>
        <v>0</v>
      </c>
      <c r="G43" s="16">
        <v>0.22</v>
      </c>
      <c r="H43" s="15">
        <f t="shared" ref="H43" si="19">F43*G43+F43</f>
        <v>0</v>
      </c>
    </row>
    <row r="44" spans="1:8" ht="15.75" thickBot="1" x14ac:dyDescent="0.3">
      <c r="A44" s="18"/>
      <c r="B44" s="19"/>
      <c r="C44" s="19"/>
      <c r="D44" s="19"/>
      <c r="F44" s="24">
        <f>SUM(F42:F43)</f>
        <v>0</v>
      </c>
      <c r="G44" s="21"/>
      <c r="H44" s="40">
        <f>SUM(H42:H43)</f>
        <v>0</v>
      </c>
    </row>
    <row r="45" spans="1:8" ht="15.75" thickBot="1" x14ac:dyDescent="0.3">
      <c r="A45" s="22"/>
      <c r="B45" s="23" t="s">
        <v>29</v>
      </c>
      <c r="C45" s="23"/>
      <c r="D45" s="23"/>
      <c r="E45" s="23"/>
      <c r="F45" s="23"/>
      <c r="G45" s="23"/>
      <c r="H45" s="23"/>
    </row>
    <row r="46" spans="1:8" ht="45.75" thickBot="1" x14ac:dyDescent="0.3">
      <c r="A46" s="27">
        <v>1</v>
      </c>
      <c r="B46" s="13" t="s">
        <v>48</v>
      </c>
      <c r="C46" s="14" t="s">
        <v>10</v>
      </c>
      <c r="D46" s="14">
        <v>9.5</v>
      </c>
      <c r="E46" s="8"/>
      <c r="F46" s="15">
        <f t="shared" ref="F46" si="20">E46*D46</f>
        <v>0</v>
      </c>
      <c r="G46" s="16">
        <v>0.22</v>
      </c>
      <c r="H46" s="15">
        <f t="shared" ref="H46" si="21">F46*G46+F46</f>
        <v>0</v>
      </c>
    </row>
    <row r="47" spans="1:8" ht="45.75" thickBot="1" x14ac:dyDescent="0.3">
      <c r="A47" s="27">
        <v>2</v>
      </c>
      <c r="B47" s="13" t="s">
        <v>71</v>
      </c>
      <c r="C47" s="14" t="s">
        <v>28</v>
      </c>
      <c r="D47" s="14">
        <v>12.6</v>
      </c>
      <c r="E47" s="8"/>
      <c r="F47" s="15">
        <f t="shared" ref="F47:F48" si="22">E47*D47</f>
        <v>0</v>
      </c>
      <c r="G47" s="16">
        <v>0.22</v>
      </c>
      <c r="H47" s="15">
        <f t="shared" ref="H47" si="23">F47*G47+F47</f>
        <v>0</v>
      </c>
    </row>
    <row r="48" spans="1:8" ht="60.75" thickBot="1" x14ac:dyDescent="0.3">
      <c r="A48" s="27">
        <v>3</v>
      </c>
      <c r="B48" s="13" t="s">
        <v>78</v>
      </c>
      <c r="C48" s="14" t="s">
        <v>10</v>
      </c>
      <c r="D48" s="14">
        <v>5.9</v>
      </c>
      <c r="E48" s="8"/>
      <c r="F48" s="15">
        <f t="shared" si="22"/>
        <v>0</v>
      </c>
      <c r="G48" s="16">
        <v>0.22</v>
      </c>
      <c r="H48" s="15">
        <f t="shared" ref="H48" si="24">F48*G48+F48</f>
        <v>0</v>
      </c>
    </row>
    <row r="49" spans="1:8" ht="15.75" thickBot="1" x14ac:dyDescent="0.3">
      <c r="A49" s="25"/>
      <c r="B49" s="25"/>
      <c r="C49" s="25"/>
      <c r="D49" s="25"/>
      <c r="F49" s="26">
        <f>SUM(F46:F48)</f>
        <v>0</v>
      </c>
      <c r="G49" s="25"/>
      <c r="H49" s="39">
        <f>SUM(H46:H48)</f>
        <v>0</v>
      </c>
    </row>
    <row r="50" spans="1:8" ht="15.75" thickBot="1" x14ac:dyDescent="0.3">
      <c r="A50" s="22"/>
      <c r="B50" s="23" t="s">
        <v>49</v>
      </c>
      <c r="C50" s="23"/>
      <c r="D50" s="23"/>
      <c r="E50" s="23"/>
      <c r="F50" s="23"/>
      <c r="G50" s="23"/>
      <c r="H50" s="23"/>
    </row>
    <row r="51" spans="1:8" ht="60.75" thickBot="1" x14ac:dyDescent="0.3">
      <c r="A51" s="27">
        <v>1</v>
      </c>
      <c r="B51" s="13" t="s">
        <v>79</v>
      </c>
      <c r="C51" s="14" t="s">
        <v>58</v>
      </c>
      <c r="D51" s="14">
        <v>16</v>
      </c>
      <c r="E51" s="8"/>
      <c r="F51" s="15">
        <f>E51*D51</f>
        <v>0</v>
      </c>
      <c r="G51" s="16">
        <v>0.22</v>
      </c>
      <c r="H51" s="15">
        <f>F51*G51+F51</f>
        <v>0</v>
      </c>
    </row>
    <row r="52" spans="1:8" ht="45.75" thickBot="1" x14ac:dyDescent="0.3">
      <c r="A52" s="27">
        <v>2</v>
      </c>
      <c r="B52" s="13" t="s">
        <v>80</v>
      </c>
      <c r="C52" s="14" t="s">
        <v>10</v>
      </c>
      <c r="D52" s="14">
        <v>9.4</v>
      </c>
      <c r="E52" s="8"/>
      <c r="F52" s="15">
        <f t="shared" ref="F52:F54" si="25">E52*D52</f>
        <v>0</v>
      </c>
      <c r="G52" s="16">
        <v>0.22</v>
      </c>
      <c r="H52" s="15">
        <f t="shared" ref="H52:H54" si="26">F52*G52+F52</f>
        <v>0</v>
      </c>
    </row>
    <row r="53" spans="1:8" ht="75.75" thickBot="1" x14ac:dyDescent="0.3">
      <c r="A53" s="27">
        <v>3</v>
      </c>
      <c r="B53" s="13" t="s">
        <v>72</v>
      </c>
      <c r="C53" s="14" t="s">
        <v>58</v>
      </c>
      <c r="D53" s="14">
        <v>1.8</v>
      </c>
      <c r="E53" s="8"/>
      <c r="F53" s="15">
        <f t="shared" si="25"/>
        <v>0</v>
      </c>
      <c r="G53" s="16">
        <v>0.22</v>
      </c>
      <c r="H53" s="15">
        <f t="shared" si="26"/>
        <v>0</v>
      </c>
    </row>
    <row r="54" spans="1:8" ht="60.75" thickBot="1" x14ac:dyDescent="0.3">
      <c r="A54" s="27">
        <v>4</v>
      </c>
      <c r="B54" s="13" t="s">
        <v>50</v>
      </c>
      <c r="C54" s="14" t="s">
        <v>28</v>
      </c>
      <c r="D54" s="14">
        <v>11.8</v>
      </c>
      <c r="E54" s="8"/>
      <c r="F54" s="15">
        <f t="shared" si="25"/>
        <v>0</v>
      </c>
      <c r="G54" s="16">
        <v>0.22</v>
      </c>
      <c r="H54" s="15">
        <f t="shared" si="26"/>
        <v>0</v>
      </c>
    </row>
    <row r="55" spans="1:8" ht="45.75" thickBot="1" x14ac:dyDescent="0.3">
      <c r="A55" s="27">
        <v>5</v>
      </c>
      <c r="B55" s="13" t="s">
        <v>51</v>
      </c>
      <c r="C55" s="14" t="s">
        <v>58</v>
      </c>
      <c r="D55" s="14">
        <v>8.3000000000000007</v>
      </c>
      <c r="E55" s="8"/>
      <c r="F55" s="15">
        <f t="shared" ref="F55:F56" si="27">E55*D55</f>
        <v>0</v>
      </c>
      <c r="G55" s="16">
        <v>0.22</v>
      </c>
      <c r="H55" s="15">
        <f t="shared" ref="H55:H56" si="28">F55*G55+F55</f>
        <v>0</v>
      </c>
    </row>
    <row r="56" spans="1:8" ht="30.75" thickBot="1" x14ac:dyDescent="0.3">
      <c r="A56" s="27">
        <v>6</v>
      </c>
      <c r="B56" s="13" t="s">
        <v>52</v>
      </c>
      <c r="C56" s="14" t="s">
        <v>58</v>
      </c>
      <c r="D56" s="14">
        <v>7.7</v>
      </c>
      <c r="E56" s="8"/>
      <c r="F56" s="15">
        <f t="shared" si="27"/>
        <v>0</v>
      </c>
      <c r="G56" s="16">
        <v>0.22</v>
      </c>
      <c r="H56" s="15">
        <f t="shared" si="28"/>
        <v>0</v>
      </c>
    </row>
    <row r="57" spans="1:8" ht="15.75" thickBot="1" x14ac:dyDescent="0.3">
      <c r="A57" s="18"/>
      <c r="B57" s="19"/>
      <c r="C57" s="19"/>
      <c r="D57" s="19"/>
      <c r="F57" s="24">
        <f>SUM(F51:F56)</f>
        <v>0</v>
      </c>
      <c r="G57" s="21"/>
      <c r="H57" s="40">
        <f>SUM(H51:H56)</f>
        <v>0</v>
      </c>
    </row>
    <row r="58" spans="1:8" ht="15.75" thickBot="1" x14ac:dyDescent="0.3">
      <c r="A58" s="25"/>
      <c r="B58" s="25"/>
      <c r="C58" s="25"/>
      <c r="D58" s="25"/>
      <c r="F58" s="26"/>
      <c r="G58" s="25"/>
      <c r="H58" s="39"/>
    </row>
    <row r="59" spans="1:8" ht="15.75" thickBot="1" x14ac:dyDescent="0.3">
      <c r="A59" s="22"/>
      <c r="B59" s="23" t="s">
        <v>53</v>
      </c>
      <c r="C59" s="23"/>
      <c r="D59" s="23"/>
      <c r="E59" s="23"/>
      <c r="F59" s="23"/>
      <c r="G59" s="23"/>
      <c r="H59" s="23"/>
    </row>
    <row r="60" spans="1:8" ht="45.75" thickBot="1" x14ac:dyDescent="0.3">
      <c r="A60" s="27">
        <v>1</v>
      </c>
      <c r="B60" s="13" t="s">
        <v>81</v>
      </c>
      <c r="C60" s="14" t="s">
        <v>58</v>
      </c>
      <c r="D60" s="14">
        <v>1.6</v>
      </c>
      <c r="E60" s="8"/>
      <c r="F60" s="15">
        <f>E60*D60</f>
        <v>0</v>
      </c>
      <c r="G60" s="16">
        <v>0.22</v>
      </c>
      <c r="H60" s="15">
        <f>F60*G60+F60</f>
        <v>0</v>
      </c>
    </row>
    <row r="61" spans="1:8" ht="15.75" thickBot="1" x14ac:dyDescent="0.3">
      <c r="A61" s="18"/>
      <c r="B61" s="19"/>
      <c r="C61" s="19"/>
      <c r="D61" s="19"/>
      <c r="F61" s="24">
        <f>SUM(F60:F60)</f>
        <v>0</v>
      </c>
      <c r="G61" s="21"/>
      <c r="H61" s="40">
        <f>SUM(H60:H60)</f>
        <v>0</v>
      </c>
    </row>
    <row r="62" spans="1:8" ht="15.75" thickBot="1" x14ac:dyDescent="0.3">
      <c r="A62" s="22"/>
      <c r="B62" s="23" t="s">
        <v>54</v>
      </c>
      <c r="C62" s="23"/>
      <c r="D62" s="23"/>
      <c r="E62" s="23"/>
      <c r="F62" s="23"/>
      <c r="G62" s="23"/>
      <c r="H62" s="23"/>
    </row>
    <row r="63" spans="1:8" ht="45.75" thickBot="1" x14ac:dyDescent="0.3">
      <c r="A63" s="27">
        <v>1</v>
      </c>
      <c r="B63" s="13" t="s">
        <v>55</v>
      </c>
      <c r="C63" s="14" t="s">
        <v>28</v>
      </c>
      <c r="D63" s="14">
        <v>4</v>
      </c>
      <c r="E63" s="8"/>
      <c r="F63" s="15">
        <f t="shared" ref="F63:F65" si="29">E63*D63</f>
        <v>0</v>
      </c>
      <c r="G63" s="16">
        <v>0.22</v>
      </c>
      <c r="H63" s="15">
        <f t="shared" ref="H63:H65" si="30">F63*G63+F63</f>
        <v>0</v>
      </c>
    </row>
    <row r="64" spans="1:8" ht="45.75" thickBot="1" x14ac:dyDescent="0.3">
      <c r="A64" s="27">
        <v>2</v>
      </c>
      <c r="B64" s="13" t="s">
        <v>56</v>
      </c>
      <c r="C64" s="14" t="s">
        <v>28</v>
      </c>
      <c r="D64" s="14">
        <v>11.8</v>
      </c>
      <c r="E64" s="8"/>
      <c r="F64" s="15">
        <f t="shared" si="29"/>
        <v>0</v>
      </c>
      <c r="G64" s="16">
        <v>0.22</v>
      </c>
      <c r="H64" s="15">
        <f t="shared" si="30"/>
        <v>0</v>
      </c>
    </row>
    <row r="65" spans="1:8" ht="45.75" thickBot="1" x14ac:dyDescent="0.3">
      <c r="A65" s="27">
        <v>3</v>
      </c>
      <c r="B65" s="13" t="s">
        <v>57</v>
      </c>
      <c r="C65" s="14" t="s">
        <v>26</v>
      </c>
      <c r="D65" s="14">
        <v>1</v>
      </c>
      <c r="E65" s="8"/>
      <c r="F65" s="15">
        <f t="shared" si="29"/>
        <v>0</v>
      </c>
      <c r="G65" s="16">
        <v>0.22</v>
      </c>
      <c r="H65" s="15">
        <f t="shared" si="30"/>
        <v>0</v>
      </c>
    </row>
    <row r="66" spans="1:8" ht="15.75" thickBot="1" x14ac:dyDescent="0.3">
      <c r="A66" s="50"/>
      <c r="B66" s="51"/>
      <c r="C66" s="52"/>
      <c r="D66" s="52"/>
      <c r="E66" s="53"/>
      <c r="F66" s="32">
        <f>SUM(F63:F65)</f>
        <v>0</v>
      </c>
      <c r="G66" s="21"/>
      <c r="H66" s="54">
        <f>SUM(H60:H65)</f>
        <v>0</v>
      </c>
    </row>
    <row r="67" spans="1:8" ht="15.75" thickBot="1" x14ac:dyDescent="0.3">
      <c r="A67" s="50"/>
      <c r="B67" s="51"/>
      <c r="C67" s="52"/>
      <c r="D67" s="52"/>
      <c r="E67" s="53"/>
      <c r="F67" s="55"/>
      <c r="G67" s="56"/>
      <c r="H67" s="55"/>
    </row>
    <row r="68" spans="1:8" ht="15.75" thickBot="1" x14ac:dyDescent="0.3">
      <c r="A68" s="22"/>
      <c r="B68" s="23" t="s">
        <v>30</v>
      </c>
      <c r="C68" s="23"/>
      <c r="D68" s="23"/>
      <c r="E68" s="23"/>
      <c r="F68" s="23"/>
      <c r="G68" s="23"/>
      <c r="H68" s="23"/>
    </row>
    <row r="69" spans="1:8" ht="93" thickBot="1" x14ac:dyDescent="0.3">
      <c r="A69" s="27">
        <v>1</v>
      </c>
      <c r="B69" s="13" t="s">
        <v>82</v>
      </c>
      <c r="C69" s="14" t="s">
        <v>10</v>
      </c>
      <c r="D69" s="14">
        <v>16.5</v>
      </c>
      <c r="E69" s="8"/>
      <c r="F69" s="15">
        <f t="shared" ref="F69:F71" si="31">E69*D69</f>
        <v>0</v>
      </c>
      <c r="G69" s="16">
        <v>0.22</v>
      </c>
      <c r="H69" s="15">
        <f t="shared" ref="H69:H71" si="32">F69*G69+F69</f>
        <v>0</v>
      </c>
    </row>
    <row r="70" spans="1:8" ht="45.75" thickBot="1" x14ac:dyDescent="0.3">
      <c r="A70" s="27">
        <v>2</v>
      </c>
      <c r="B70" s="13" t="s">
        <v>60</v>
      </c>
      <c r="C70" s="14" t="s">
        <v>28</v>
      </c>
      <c r="D70" s="14">
        <v>11.8</v>
      </c>
      <c r="E70" s="8"/>
      <c r="F70" s="15">
        <f t="shared" si="31"/>
        <v>0</v>
      </c>
      <c r="G70" s="16">
        <v>0.22</v>
      </c>
      <c r="H70" s="15">
        <f t="shared" si="32"/>
        <v>0</v>
      </c>
    </row>
    <row r="71" spans="1:8" ht="45.75" thickBot="1" x14ac:dyDescent="0.3">
      <c r="A71" s="27">
        <v>3</v>
      </c>
      <c r="B71" s="13" t="s">
        <v>73</v>
      </c>
      <c r="C71" s="14" t="s">
        <v>10</v>
      </c>
      <c r="D71" s="14">
        <v>9.5</v>
      </c>
      <c r="E71" s="8"/>
      <c r="F71" s="15">
        <f t="shared" si="31"/>
        <v>0</v>
      </c>
      <c r="G71" s="16">
        <v>0.22</v>
      </c>
      <c r="H71" s="15">
        <f t="shared" si="32"/>
        <v>0</v>
      </c>
    </row>
    <row r="72" spans="1:8" ht="15.75" thickBot="1" x14ac:dyDescent="0.3">
      <c r="A72" s="50"/>
      <c r="B72" s="51"/>
      <c r="C72" s="52"/>
      <c r="D72" s="52"/>
      <c r="E72" s="53"/>
      <c r="F72" s="32">
        <f>SUM(F69:F71)</f>
        <v>0</v>
      </c>
      <c r="G72" s="21"/>
      <c r="H72" s="54">
        <f>SUM(H66:H71)</f>
        <v>0</v>
      </c>
    </row>
    <row r="73" spans="1:8" ht="15.75" thickBot="1" x14ac:dyDescent="0.3">
      <c r="A73" s="50"/>
      <c r="B73" s="51"/>
      <c r="C73" s="52"/>
      <c r="D73" s="52"/>
      <c r="E73" s="53"/>
      <c r="F73" s="55"/>
      <c r="G73" s="56"/>
      <c r="H73" s="55"/>
    </row>
    <row r="74" spans="1:8" ht="15.75" thickBot="1" x14ac:dyDescent="0.3">
      <c r="A74" s="22"/>
      <c r="B74" s="23" t="s">
        <v>61</v>
      </c>
      <c r="C74" s="23"/>
      <c r="D74" s="23"/>
      <c r="E74" s="23"/>
      <c r="F74" s="23"/>
      <c r="G74" s="23"/>
      <c r="H74" s="23"/>
    </row>
    <row r="75" spans="1:8" ht="120.75" thickBot="1" x14ac:dyDescent="0.3">
      <c r="A75" s="27">
        <v>1</v>
      </c>
      <c r="B75" s="13" t="s">
        <v>83</v>
      </c>
      <c r="C75" s="14" t="s">
        <v>10</v>
      </c>
      <c r="D75" s="14">
        <v>7.5</v>
      </c>
      <c r="E75" s="8"/>
      <c r="F75" s="15">
        <f t="shared" ref="F75" si="33">E75*D75</f>
        <v>0</v>
      </c>
      <c r="G75" s="16">
        <v>0.22</v>
      </c>
      <c r="H75" s="15">
        <f>F75*G75+F75</f>
        <v>0</v>
      </c>
    </row>
    <row r="76" spans="1:8" ht="15.75" thickBot="1" x14ac:dyDescent="0.3">
      <c r="A76" s="18"/>
      <c r="B76" s="19"/>
      <c r="C76" s="19"/>
      <c r="D76" s="19"/>
      <c r="F76" s="20">
        <f>SUM(F75:F75)</f>
        <v>0</v>
      </c>
      <c r="G76" s="21"/>
      <c r="H76" s="39">
        <f>SUM(H75:H75)</f>
        <v>0</v>
      </c>
    </row>
    <row r="77" spans="1:8" ht="15.75" thickBot="1" x14ac:dyDescent="0.3">
      <c r="A77" s="57"/>
      <c r="B77" s="58" t="s">
        <v>67</v>
      </c>
      <c r="C77" s="59"/>
      <c r="D77" s="60"/>
      <c r="E77" s="61"/>
      <c r="F77" s="62">
        <f>F11+F17+F24+F30+F38+F44+F49+F57+F61+F66+F72+F76</f>
        <v>0</v>
      </c>
      <c r="G77" s="63">
        <v>0.22</v>
      </c>
      <c r="H77" s="64">
        <f>F77*G77+F77</f>
        <v>0</v>
      </c>
    </row>
    <row r="78" spans="1:8" x14ac:dyDescent="0.25">
      <c r="A78" s="25"/>
      <c r="B78" s="25"/>
      <c r="C78" s="25"/>
      <c r="D78" s="25"/>
      <c r="F78" s="26"/>
      <c r="G78" s="25"/>
      <c r="H78" s="31"/>
    </row>
    <row r="79" spans="1:8" ht="15.75" thickBot="1" x14ac:dyDescent="0.3">
      <c r="A79" s="25"/>
      <c r="B79" s="25"/>
      <c r="C79" s="25"/>
      <c r="D79" s="25"/>
      <c r="F79" s="26"/>
      <c r="G79" s="25"/>
      <c r="H79" s="31"/>
    </row>
    <row r="80" spans="1:8" ht="15.75" thickBot="1" x14ac:dyDescent="0.3">
      <c r="A80" s="22"/>
      <c r="B80" s="23"/>
      <c r="C80" s="23"/>
      <c r="D80" s="23"/>
      <c r="E80" s="11"/>
      <c r="F80" s="23"/>
      <c r="G80" s="23"/>
      <c r="H80" s="23"/>
    </row>
    <row r="81" spans="1:8" ht="15.75" thickBot="1" x14ac:dyDescent="0.3">
      <c r="A81" s="27">
        <v>1</v>
      </c>
      <c r="B81" s="13" t="s">
        <v>66</v>
      </c>
      <c r="C81" s="14" t="s">
        <v>23</v>
      </c>
      <c r="D81" s="45">
        <v>1</v>
      </c>
      <c r="E81" s="47"/>
      <c r="F81" s="28">
        <f>F77*E81/100</f>
        <v>0</v>
      </c>
      <c r="G81" s="16">
        <v>0.22</v>
      </c>
      <c r="H81" s="15">
        <f>F81*G81+F81</f>
        <v>0</v>
      </c>
    </row>
    <row r="82" spans="1:8" ht="15.75" thickBot="1" x14ac:dyDescent="0.3">
      <c r="A82" s="18"/>
      <c r="B82" s="19"/>
      <c r="C82" s="19"/>
      <c r="D82" s="19"/>
      <c r="F82" s="24">
        <f>SUM(F81)</f>
        <v>0</v>
      </c>
      <c r="G82" s="21"/>
      <c r="H82" s="40">
        <f>SUM(H81:H81)</f>
        <v>0</v>
      </c>
    </row>
    <row r="83" spans="1:8" x14ac:dyDescent="0.25">
      <c r="A83" s="25"/>
      <c r="B83" s="25"/>
      <c r="C83" s="25"/>
      <c r="D83" s="25"/>
      <c r="F83" s="26"/>
      <c r="G83" s="25"/>
      <c r="H83" s="31"/>
    </row>
    <row r="84" spans="1:8" x14ac:dyDescent="0.25">
      <c r="A84" s="25"/>
      <c r="B84" s="25"/>
      <c r="C84" s="25"/>
      <c r="D84" s="25"/>
      <c r="F84" s="26"/>
      <c r="G84" s="25"/>
      <c r="H84" s="31"/>
    </row>
    <row r="85" spans="1:8" ht="18.75" x14ac:dyDescent="0.3">
      <c r="B85" s="3"/>
      <c r="C85" s="30"/>
      <c r="D85" s="2"/>
      <c r="E85" s="29" t="s">
        <v>59</v>
      </c>
      <c r="F85" s="9"/>
      <c r="G85" s="29"/>
      <c r="H85" s="42">
        <f>F11+F17+F24+F30+F38+F44+F49+F57+F61+F66+F72+F76+F82</f>
        <v>0</v>
      </c>
    </row>
    <row r="86" spans="1:8" ht="18.75" x14ac:dyDescent="0.3">
      <c r="B86" s="2"/>
      <c r="C86" s="2"/>
      <c r="D86" s="2"/>
      <c r="E86" s="29" t="s">
        <v>22</v>
      </c>
      <c r="F86" s="29">
        <v>0</v>
      </c>
      <c r="G86" s="29" t="s">
        <v>23</v>
      </c>
      <c r="H86" s="42">
        <f>H85*F86/100</f>
        <v>0</v>
      </c>
    </row>
    <row r="87" spans="1:8" ht="18.75" x14ac:dyDescent="0.3">
      <c r="B87" s="10"/>
      <c r="C87" s="2"/>
      <c r="D87" s="2"/>
      <c r="E87" s="29" t="s">
        <v>24</v>
      </c>
      <c r="F87" s="29"/>
      <c r="G87" s="29"/>
      <c r="H87" s="42">
        <f>H85-H86</f>
        <v>0</v>
      </c>
    </row>
    <row r="88" spans="1:8" ht="18.75" x14ac:dyDescent="0.3">
      <c r="B88" s="10" t="s">
        <v>11</v>
      </c>
      <c r="C88" s="2"/>
      <c r="D88" s="2"/>
      <c r="E88" s="29" t="s">
        <v>8</v>
      </c>
      <c r="F88" s="29"/>
      <c r="G88" s="29"/>
      <c r="H88" s="42">
        <f>H87*22%</f>
        <v>0</v>
      </c>
    </row>
    <row r="89" spans="1:8" ht="18.75" x14ac:dyDescent="0.3">
      <c r="B89" s="2" t="s">
        <v>12</v>
      </c>
      <c r="C89" s="2"/>
      <c r="D89" s="2"/>
      <c r="E89" s="2" t="s">
        <v>25</v>
      </c>
      <c r="F89" s="2"/>
      <c r="G89" s="2"/>
      <c r="H89" s="46">
        <f>H87+H88</f>
        <v>0</v>
      </c>
    </row>
    <row r="90" spans="1:8" ht="18.75" x14ac:dyDescent="0.3">
      <c r="B90" s="2"/>
      <c r="C90" s="2"/>
      <c r="D90" s="2"/>
      <c r="E90" s="2"/>
      <c r="F90" s="2"/>
      <c r="G90" s="2"/>
      <c r="H90" s="43"/>
    </row>
    <row r="91" spans="1:8" ht="18.75" x14ac:dyDescent="0.3">
      <c r="B91" s="2"/>
      <c r="C91" s="2"/>
      <c r="D91" s="2"/>
      <c r="E91" s="10" t="s">
        <v>13</v>
      </c>
      <c r="F91" s="10"/>
      <c r="G91" s="10"/>
      <c r="H91" s="44"/>
    </row>
  </sheetData>
  <sheetProtection algorithmName="SHA-512" hashValue="wRsRUwgNWCo6Qhxt9PxXbajaPEeCSnGlgEN4kjrq1PZaJ3lt8x66eXN34DbIE+l1+YGycUQx5/uJuperhkQXqA==" saltValue="IeDCGZsl59yIMQ6uZCP/Uw==" spinCount="100000" sheet="1" objects="1" scenarios="1"/>
  <mergeCells count="5">
    <mergeCell ref="A4:A5"/>
    <mergeCell ref="B4:B5"/>
    <mergeCell ref="C4:C5"/>
    <mergeCell ref="D4:D5"/>
    <mergeCell ref="G4:G5"/>
  </mergeCells>
  <pageMargins left="0.7" right="0.7" top="0.75" bottom="0.75" header="0.3" footer="0.3"/>
  <pageSetup paperSize="9" scale="95" orientation="landscape" r:id="rId1"/>
  <rowBreaks count="3" manualBreakCount="3">
    <brk id="16" max="16383" man="1"/>
    <brk id="44" max="16383" man="1"/>
    <brk id="4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17"/>
  <sheetViews>
    <sheetView workbookViewId="0">
      <selection activeCell="A16" sqref="A16:XFD16"/>
    </sheetView>
  </sheetViews>
  <sheetFormatPr defaultRowHeight="15" x14ac:dyDescent="0.25"/>
  <cols>
    <col min="1" max="1" width="72.5703125" customWidth="1"/>
  </cols>
  <sheetData>
    <row r="2" spans="1:1" ht="15" customHeight="1" x14ac:dyDescent="0.25">
      <c r="A2" s="4" t="s">
        <v>14</v>
      </c>
    </row>
    <row r="3" spans="1:1" ht="15" customHeight="1" x14ac:dyDescent="0.25">
      <c r="A3" s="4"/>
    </row>
    <row r="4" spans="1:1" ht="15" customHeight="1" x14ac:dyDescent="0.25">
      <c r="A4" s="5" t="s">
        <v>15</v>
      </c>
    </row>
    <row r="5" spans="1:1" ht="15" customHeight="1" x14ac:dyDescent="0.25">
      <c r="A5" s="5"/>
    </row>
    <row r="6" spans="1:1" ht="15" customHeight="1" x14ac:dyDescent="0.25">
      <c r="A6" s="5" t="s">
        <v>16</v>
      </c>
    </row>
    <row r="7" spans="1:1" ht="15" customHeight="1" x14ac:dyDescent="0.25">
      <c r="A7" s="5"/>
    </row>
    <row r="8" spans="1:1" s="7" customFormat="1" ht="49.5" customHeight="1" x14ac:dyDescent="0.25">
      <c r="A8" s="6" t="s">
        <v>17</v>
      </c>
    </row>
    <row r="9" spans="1:1" ht="15" customHeight="1" x14ac:dyDescent="0.25">
      <c r="A9" s="5"/>
    </row>
    <row r="10" spans="1:1" ht="15" customHeight="1" x14ac:dyDescent="0.25">
      <c r="A10" s="5" t="s">
        <v>18</v>
      </c>
    </row>
    <row r="11" spans="1:1" ht="15" customHeight="1" x14ac:dyDescent="0.25">
      <c r="A11" s="5"/>
    </row>
    <row r="12" spans="1:1" ht="15" customHeight="1" x14ac:dyDescent="0.25">
      <c r="A12" s="5" t="s">
        <v>19</v>
      </c>
    </row>
    <row r="13" spans="1:1" ht="15" customHeight="1" x14ac:dyDescent="0.25">
      <c r="A13" s="5"/>
    </row>
    <row r="14" spans="1:1" ht="42" customHeight="1" x14ac:dyDescent="0.25">
      <c r="A14" s="5" t="s">
        <v>20</v>
      </c>
    </row>
    <row r="15" spans="1:1" ht="15" customHeight="1" x14ac:dyDescent="0.25">
      <c r="A15" s="5"/>
    </row>
    <row r="16" spans="1:1" ht="39.75" customHeight="1" x14ac:dyDescent="0.25">
      <c r="A16" s="5" t="s">
        <v>21</v>
      </c>
    </row>
    <row r="17" spans="1:1" x14ac:dyDescent="0.25">
      <c r="A17" s="5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2</vt:i4>
      </vt:variant>
    </vt:vector>
  </HeadingPairs>
  <TitlesOfParts>
    <vt:vector size="2" baseType="lpstr">
      <vt:lpstr>2. Ponudbena vrednost</vt:lpstr>
      <vt:lpstr>Navodila</vt:lpstr>
    </vt:vector>
  </TitlesOfParts>
  <Company>MIZS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Marjetka</dc:creator>
  <cp:lastModifiedBy>Marjeta Sodec</cp:lastModifiedBy>
  <cp:lastPrinted>2023-05-10T06:10:10Z</cp:lastPrinted>
  <dcterms:created xsi:type="dcterms:W3CDTF">2021-05-27T11:54:25Z</dcterms:created>
  <dcterms:modified xsi:type="dcterms:W3CDTF">2025-05-12T10:42:13Z</dcterms:modified>
</cp:coreProperties>
</file>